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1860" yWindow="0" windowWidth="9570" windowHeight="11520" activeTab="2"/>
  </bookViews>
  <sheets>
    <sheet name="Blanc" sheetId="1" r:id="rId1"/>
    <sheet name="Membrane" sheetId="3" r:id="rId2"/>
    <sheet name="Result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N20" i="2" l="1"/>
  <c r="J20" i="2"/>
  <c r="D20" i="2"/>
  <c r="J16" i="2"/>
  <c r="C16" i="2"/>
  <c r="A31" i="3"/>
  <c r="A31" i="1"/>
  <c r="O20" i="2" l="1"/>
  <c r="Q20" i="2" s="1"/>
  <c r="R20" i="2" s="1"/>
  <c r="L20" i="2"/>
  <c r="M20" i="2" s="1"/>
  <c r="E20" i="2"/>
  <c r="F20" i="2" s="1"/>
  <c r="P20" i="2" l="1"/>
</calcChain>
</file>

<file path=xl/sharedStrings.xml><?xml version="1.0" encoding="utf-8"?>
<sst xmlns="http://schemas.openxmlformats.org/spreadsheetml/2006/main" count="54" uniqueCount="33">
  <si>
    <t>Time (s)</t>
  </si>
  <si>
    <t>WE(1).Current (A)</t>
  </si>
  <si>
    <t>WE(1).Potential (V)</t>
  </si>
  <si>
    <t>WE(1).Resistance (Ω)</t>
  </si>
  <si>
    <t>Function</t>
  </si>
  <si>
    <t>Correlation coefficient</t>
  </si>
  <si>
    <t>a</t>
  </si>
  <si>
    <t>b</t>
  </si>
  <si>
    <t>1/slope</t>
  </si>
  <si>
    <t>freq</t>
  </si>
  <si>
    <t>AC</t>
  </si>
  <si>
    <t>Surface area</t>
  </si>
  <si>
    <t>cm²</t>
  </si>
  <si>
    <t>Resistance</t>
  </si>
  <si>
    <t>Cor Res</t>
  </si>
  <si>
    <t>Impedance (only Real Res)</t>
  </si>
  <si>
    <t>Rmemb</t>
  </si>
  <si>
    <t>Rdl</t>
  </si>
  <si>
    <t>Rmemb + Rdl</t>
  </si>
  <si>
    <t>Ω</t>
  </si>
  <si>
    <t>Ω*cm²</t>
  </si>
  <si>
    <r>
      <t>Ω</t>
    </r>
    <r>
      <rPr>
        <sz val="10"/>
        <rFont val="Calibri"/>
        <family val="2"/>
      </rPr>
      <t>∙</t>
    </r>
    <r>
      <rPr>
        <sz val="10"/>
        <rFont val="Arial"/>
        <family val="2"/>
      </rPr>
      <t>cm²</t>
    </r>
  </si>
  <si>
    <t>Blanc</t>
  </si>
  <si>
    <t>y = -0,0025743 + 2,908x</t>
  </si>
  <si>
    <t>y = -0,001536 + 110,35x</t>
  </si>
  <si>
    <t>Thickness</t>
  </si>
  <si>
    <t>cm</t>
  </si>
  <si>
    <t>int. Res</t>
  </si>
  <si>
    <t>Ω*cm</t>
  </si>
  <si>
    <t>area Res</t>
  </si>
  <si>
    <t>DC</t>
  </si>
  <si>
    <t>NaCl 0.1M</t>
  </si>
  <si>
    <t>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</si>
</sst>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11" fontId="1" fillId="0" borderId="0" xfId="1" applyNumberFormat="1" applyAlignment="1">
      <alignment wrapText="1"/>
    </xf>
    <xf numFmtId="0" fontId="1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11" fontId="1" fillId="0" borderId="0" xfId="1" applyNumberFormat="1" applyAlignment="1">
      <alignment wrapText="1"/>
    </xf>
    <xf numFmtId="0" fontId="3" fillId="0" borderId="0" xfId="1" applyFont="1"/>
    <xf numFmtId="2" fontId="1" fillId="0" borderId="0" xfId="1" applyNumberFormat="1"/>
    <xf numFmtId="2" fontId="3" fillId="0" borderId="0" xfId="1" applyNumberFormat="1" applyFont="1"/>
    <xf numFmtId="0" fontId="1" fillId="0" borderId="0" xfId="1" applyAlignment="1">
      <alignment vertical="center" wrapText="1"/>
    </xf>
    <xf numFmtId="11" fontId="0" fillId="0" borderId="0" xfId="0" applyNumberFormat="1" applyAlignment="1">
      <alignment vertical="center" wrapText="1"/>
    </xf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4" fillId="0" borderId="4" xfId="1" applyFont="1" applyBorder="1"/>
    <xf numFmtId="0" fontId="1" fillId="0" borderId="0" xfId="1" applyBorder="1"/>
    <xf numFmtId="0" fontId="1" fillId="0" borderId="5" xfId="1" applyBorder="1"/>
    <xf numFmtId="2" fontId="1" fillId="0" borderId="4" xfId="1" applyNumberFormat="1" applyBorder="1"/>
    <xf numFmtId="2" fontId="1" fillId="0" borderId="0" xfId="1" applyNumberFormat="1" applyBorder="1"/>
    <xf numFmtId="2" fontId="1" fillId="0" borderId="5" xfId="1" applyNumberForma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" fontId="1" fillId="0" borderId="6" xfId="1" applyNumberFormat="1" applyBorder="1"/>
    <xf numFmtId="1" fontId="1" fillId="0" borderId="7" xfId="1" applyNumberFormat="1" applyBorder="1"/>
    <xf numFmtId="1" fontId="1" fillId="0" borderId="8" xfId="1" applyNumberFormat="1" applyBorder="1"/>
    <xf numFmtId="0" fontId="5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Membrane!$C$2:$C$12</c:f>
              <c:numCache>
                <c:formatCode>General</c:formatCode>
                <c:ptCount val="11"/>
                <c:pt idx="0" formatCode="0.00E+00">
                  <c:v>-2.65503E-6</c:v>
                </c:pt>
                <c:pt idx="1">
                  <c:v>1.97052E-4</c:v>
                </c:pt>
                <c:pt idx="2">
                  <c:v>3.9706399999999998E-4</c:v>
                </c:pt>
                <c:pt idx="3">
                  <c:v>5.9814500000000001E-4</c:v>
                </c:pt>
                <c:pt idx="4">
                  <c:v>7.9834000000000003E-4</c:v>
                </c:pt>
                <c:pt idx="5">
                  <c:v>9.9883999999999997E-4</c:v>
                </c:pt>
                <c:pt idx="6">
                  <c:v>1.1984299999999999E-3</c:v>
                </c:pt>
                <c:pt idx="7">
                  <c:v>1.3998400000000001E-3</c:v>
                </c:pt>
                <c:pt idx="8">
                  <c:v>1.6000400000000001E-3</c:v>
                </c:pt>
                <c:pt idx="9">
                  <c:v>1.7993200000000001E-3</c:v>
                </c:pt>
                <c:pt idx="10">
                  <c:v>1.99921E-3</c:v>
                </c:pt>
              </c:numCache>
            </c:numRef>
          </c:xVal>
          <c:yVal>
            <c:numRef>
              <c:f>Membrane!$D$2:$D$12</c:f>
              <c:numCache>
                <c:formatCode>General</c:formatCode>
                <c:ptCount val="11"/>
                <c:pt idx="0">
                  <c:v>-2.65198E-3</c:v>
                </c:pt>
                <c:pt idx="1">
                  <c:v>1.97144E-2</c:v>
                </c:pt>
                <c:pt idx="2">
                  <c:v>4.2123399999999998E-2</c:v>
                </c:pt>
                <c:pt idx="3">
                  <c:v>6.4483600000000002E-2</c:v>
                </c:pt>
                <c:pt idx="4">
                  <c:v>8.69751E-2</c:v>
                </c:pt>
                <c:pt idx="5">
                  <c:v>0.109802</c:v>
                </c:pt>
                <c:pt idx="6">
                  <c:v>0.13192699999999999</c:v>
                </c:pt>
                <c:pt idx="7">
                  <c:v>0.153534</c:v>
                </c:pt>
                <c:pt idx="8">
                  <c:v>0.174896</c:v>
                </c:pt>
                <c:pt idx="9">
                  <c:v>0.19647200000000001</c:v>
                </c:pt>
                <c:pt idx="10">
                  <c:v>0.21789600000000001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28904"/>
        <c:axId val="210829296"/>
      </c:scatterChart>
      <c:valAx>
        <c:axId val="210828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29296"/>
        <c:crosses val="autoZero"/>
        <c:crossBetween val="midCat"/>
      </c:valAx>
      <c:valAx>
        <c:axId val="21082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28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6</xdr:row>
      <xdr:rowOff>152400</xdr:rowOff>
    </xdr:from>
    <xdr:to>
      <xdr:col>15</xdr:col>
      <xdr:colOff>392206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D42" sqref="D42"/>
    </sheetView>
  </sheetViews>
  <sheetFormatPr defaultRowHeight="15" x14ac:dyDescent="0.25"/>
  <sheetData>
    <row r="1" spans="1:5" ht="38.25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s="3"/>
      <c r="B2" s="7">
        <v>17.4651</v>
      </c>
      <c r="C2" s="17">
        <v>-2.65503E-6</v>
      </c>
      <c r="D2" s="7">
        <v>-2.5787399999999999E-3</v>
      </c>
      <c r="E2" s="7">
        <v>971.26400000000001</v>
      </c>
    </row>
    <row r="3" spans="1:5" x14ac:dyDescent="0.25">
      <c r="A3" s="3"/>
      <c r="B3" s="7">
        <v>24.242599999999999</v>
      </c>
      <c r="C3" s="7">
        <v>1.9711300000000001E-4</v>
      </c>
      <c r="D3" s="7">
        <v>-2.0233199999999999E-3</v>
      </c>
      <c r="E3" s="7">
        <v>-10.264699999999999</v>
      </c>
    </row>
    <row r="4" spans="1:5" x14ac:dyDescent="0.25">
      <c r="A4" s="3"/>
      <c r="B4" s="7">
        <v>30.944800000000001</v>
      </c>
      <c r="C4" s="7">
        <v>3.97186E-4</v>
      </c>
      <c r="D4" s="7">
        <v>-1.3732900000000001E-3</v>
      </c>
      <c r="E4" s="7">
        <v>-3.4575499999999999</v>
      </c>
    </row>
    <row r="5" spans="1:5" x14ac:dyDescent="0.25">
      <c r="A5" s="3"/>
      <c r="B5" s="7">
        <v>37.688000000000002</v>
      </c>
      <c r="C5" s="7">
        <v>5.9845000000000005E-4</v>
      </c>
      <c r="D5" s="7">
        <v>-8.2397500000000001E-4</v>
      </c>
      <c r="E5" s="7">
        <v>-1.3768499999999999</v>
      </c>
    </row>
    <row r="6" spans="1:5" x14ac:dyDescent="0.25">
      <c r="A6" s="3"/>
      <c r="B6" s="7">
        <v>44.376300000000001</v>
      </c>
      <c r="C6" s="7">
        <v>7.98035E-4</v>
      </c>
      <c r="D6" s="7">
        <v>-2.83813E-4</v>
      </c>
      <c r="E6" s="7">
        <v>-0.35564099999999998</v>
      </c>
    </row>
    <row r="7" spans="1:5" x14ac:dyDescent="0.25">
      <c r="A7" s="3"/>
      <c r="B7" s="7">
        <v>51.064399999999999</v>
      </c>
      <c r="C7" s="7">
        <v>9.9822999999999991E-4</v>
      </c>
      <c r="D7" s="7">
        <v>3.2958999999999999E-4</v>
      </c>
      <c r="E7" s="7">
        <v>0.33017400000000002</v>
      </c>
    </row>
    <row r="8" spans="1:5" x14ac:dyDescent="0.25">
      <c r="A8" s="3"/>
      <c r="B8" s="7">
        <v>57.762999999999998</v>
      </c>
      <c r="C8" s="7">
        <v>1.1978100000000001E-3</v>
      </c>
      <c r="D8" s="7">
        <v>8.9111300000000002E-4</v>
      </c>
      <c r="E8" s="7">
        <v>0.74394899999999997</v>
      </c>
    </row>
    <row r="9" spans="1:5" x14ac:dyDescent="0.25">
      <c r="A9" s="3"/>
      <c r="B9" s="7">
        <v>64.455299999999994</v>
      </c>
      <c r="C9" s="7">
        <v>1.3995399999999999E-3</v>
      </c>
      <c r="D9" s="7">
        <v>1.4923099999999999E-3</v>
      </c>
      <c r="E9" s="7">
        <v>1.06629</v>
      </c>
    </row>
    <row r="10" spans="1:5" x14ac:dyDescent="0.25">
      <c r="A10" s="3"/>
      <c r="B10" s="7">
        <v>71.119900000000001</v>
      </c>
      <c r="C10" s="7">
        <v>1.59943E-3</v>
      </c>
      <c r="D10" s="7">
        <v>2.0782499999999998E-3</v>
      </c>
      <c r="E10" s="7">
        <v>1.2993699999999999</v>
      </c>
    </row>
    <row r="11" spans="1:5" x14ac:dyDescent="0.25">
      <c r="A11" s="3"/>
      <c r="B11" s="7">
        <v>77.837800000000001</v>
      </c>
      <c r="C11" s="7">
        <v>1.79962E-3</v>
      </c>
      <c r="D11" s="7">
        <v>2.6428200000000002E-3</v>
      </c>
      <c r="E11" s="7">
        <v>1.46854</v>
      </c>
    </row>
    <row r="12" spans="1:5" x14ac:dyDescent="0.25">
      <c r="A12" s="3"/>
      <c r="B12" s="7">
        <v>84.553600000000003</v>
      </c>
      <c r="C12" s="7">
        <v>1.9995099999999999E-3</v>
      </c>
      <c r="D12" s="7">
        <v>3.2684300000000001E-3</v>
      </c>
      <c r="E12" s="7">
        <v>1.63462</v>
      </c>
    </row>
    <row r="13" spans="1:5" x14ac:dyDescent="0.25">
      <c r="A13" s="3"/>
      <c r="B13" s="6"/>
      <c r="C13" s="6"/>
      <c r="D13" s="6"/>
      <c r="E13" s="6"/>
    </row>
    <row r="14" spans="1:5" x14ac:dyDescent="0.25">
      <c r="A14" s="3"/>
      <c r="B14" s="6"/>
      <c r="C14" s="6"/>
      <c r="D14" s="6"/>
      <c r="E14" s="6"/>
    </row>
    <row r="15" spans="1:5" x14ac:dyDescent="0.25">
      <c r="A15" s="3"/>
      <c r="B15" s="6"/>
      <c r="C15" s="6"/>
      <c r="D15" s="6"/>
      <c r="E15" s="6"/>
    </row>
    <row r="16" spans="1:5" x14ac:dyDescent="0.25">
      <c r="A16" s="3"/>
      <c r="B16" s="6"/>
      <c r="C16" s="6"/>
      <c r="D16" s="6"/>
      <c r="E16" s="6"/>
    </row>
    <row r="17" spans="1:14" x14ac:dyDescent="0.25">
      <c r="A17" s="3"/>
      <c r="B17" s="6"/>
      <c r="C17" s="6"/>
      <c r="D17" s="6"/>
      <c r="E17" s="6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3"/>
      <c r="B18" s="6"/>
      <c r="C18" s="6"/>
      <c r="D18" s="6"/>
      <c r="E18" s="6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3"/>
      <c r="B19" s="6"/>
      <c r="C19" s="6"/>
      <c r="D19" s="6"/>
      <c r="E19" s="6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3"/>
      <c r="B20" s="6"/>
      <c r="C20" s="6"/>
      <c r="D20" s="6"/>
      <c r="E20" s="6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3"/>
      <c r="B21" s="6"/>
      <c r="C21" s="6"/>
      <c r="D21" s="6"/>
      <c r="E21" s="6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3"/>
      <c r="B22" s="6"/>
      <c r="C22" s="6"/>
      <c r="D22" s="6"/>
      <c r="E22" s="6"/>
      <c r="F22" s="1"/>
      <c r="G22" s="1"/>
      <c r="H22" s="1"/>
      <c r="I22" s="1"/>
      <c r="J22" s="1"/>
      <c r="K22" s="1"/>
      <c r="L22" s="1"/>
      <c r="M22" s="1"/>
      <c r="N22" s="1"/>
    </row>
    <row r="25" spans="1:14" ht="51" x14ac:dyDescent="0.25">
      <c r="A25" s="2"/>
      <c r="B25" s="2"/>
      <c r="C25" s="2"/>
      <c r="D25" s="2"/>
      <c r="E25" s="2"/>
      <c r="F25" s="2"/>
      <c r="G25" s="2" t="s">
        <v>4</v>
      </c>
      <c r="H25" s="2" t="s">
        <v>5</v>
      </c>
      <c r="I25" s="2" t="s">
        <v>6</v>
      </c>
      <c r="J25" s="2" t="s">
        <v>7</v>
      </c>
      <c r="K25" s="2" t="s">
        <v>8</v>
      </c>
      <c r="L25" s="2"/>
      <c r="M25" s="2"/>
      <c r="N25" s="2"/>
    </row>
    <row r="26" spans="1:14" ht="60" x14ac:dyDescent="0.25">
      <c r="A26" s="3"/>
      <c r="B26" s="5"/>
      <c r="C26" s="4"/>
      <c r="D26" s="4"/>
      <c r="E26" s="4"/>
      <c r="F26" s="4"/>
      <c r="G26" s="7" t="s">
        <v>23</v>
      </c>
      <c r="H26" s="7">
        <v>0.99992999999999999</v>
      </c>
      <c r="I26" s="7">
        <v>-2.5742999999999999E-3</v>
      </c>
      <c r="J26" s="7">
        <v>2.9080300000000001</v>
      </c>
      <c r="K26" s="7">
        <v>0.34388000000000002</v>
      </c>
      <c r="L26" s="4"/>
      <c r="M26" s="5"/>
      <c r="N26" s="4"/>
    </row>
    <row r="27" spans="1:14" x14ac:dyDescent="0.25">
      <c r="A27" s="1"/>
      <c r="B27" s="1" t="s">
        <v>9</v>
      </c>
      <c r="C27" s="1" t="s">
        <v>10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7">
        <v>372.76</v>
      </c>
      <c r="C28" s="7">
        <v>2.8881399999999999</v>
      </c>
      <c r="D28" s="1"/>
      <c r="E28" s="1"/>
      <c r="F28" s="1"/>
      <c r="G28" s="6"/>
      <c r="H28" s="6"/>
      <c r="I28" s="6"/>
      <c r="J28" s="6"/>
      <c r="K28" s="6"/>
      <c r="L28" s="1"/>
      <c r="M28" s="1"/>
      <c r="N28" s="1"/>
    </row>
    <row r="29" spans="1:14" x14ac:dyDescent="0.25">
      <c r="A29" s="1"/>
      <c r="B29" s="7">
        <v>268.26600000000002</v>
      </c>
      <c r="C29" s="7">
        <v>2.8910800000000001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7">
        <v>193.06700000000001</v>
      </c>
      <c r="C30" s="7">
        <v>2.89141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>
        <f>AVERAGE(C28:C30)</f>
        <v>2.8902100000000002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85" zoomScaleNormal="85" workbookViewId="0">
      <selection activeCell="J26" sqref="J26"/>
    </sheetView>
  </sheetViews>
  <sheetFormatPr defaultRowHeight="15" x14ac:dyDescent="0.25"/>
  <sheetData>
    <row r="1" spans="1:5" ht="38.25" x14ac:dyDescent="0.25">
      <c r="A1" s="9"/>
      <c r="B1" s="9" t="s">
        <v>0</v>
      </c>
      <c r="C1" s="9" t="s">
        <v>1</v>
      </c>
      <c r="D1" s="9" t="s">
        <v>2</v>
      </c>
      <c r="E1" s="9" t="s">
        <v>3</v>
      </c>
    </row>
    <row r="2" spans="1:5" x14ac:dyDescent="0.25">
      <c r="A2" s="10"/>
      <c r="B2" s="7">
        <v>17.2422</v>
      </c>
      <c r="C2" s="17">
        <v>-2.65503E-6</v>
      </c>
      <c r="D2" s="7">
        <v>-2.65198E-3</v>
      </c>
      <c r="E2" s="7">
        <v>998.851</v>
      </c>
    </row>
    <row r="3" spans="1:5" x14ac:dyDescent="0.25">
      <c r="A3" s="10"/>
      <c r="B3" s="7">
        <v>23.928699999999999</v>
      </c>
      <c r="C3" s="7">
        <v>1.97052E-4</v>
      </c>
      <c r="D3" s="7">
        <v>1.97144E-2</v>
      </c>
      <c r="E3" s="7">
        <v>100.04600000000001</v>
      </c>
    </row>
    <row r="4" spans="1:5" x14ac:dyDescent="0.25">
      <c r="A4" s="10"/>
      <c r="B4" s="7">
        <v>30.6416</v>
      </c>
      <c r="C4" s="7">
        <v>3.9706399999999998E-4</v>
      </c>
      <c r="D4" s="7">
        <v>4.2123399999999998E-2</v>
      </c>
      <c r="E4" s="7">
        <v>106.087</v>
      </c>
    </row>
    <row r="5" spans="1:5" x14ac:dyDescent="0.25">
      <c r="A5" s="10"/>
      <c r="B5" s="7">
        <v>37.405500000000004</v>
      </c>
      <c r="C5" s="7">
        <v>5.9814500000000001E-4</v>
      </c>
      <c r="D5" s="7">
        <v>6.4483600000000002E-2</v>
      </c>
      <c r="E5" s="7">
        <v>107.806</v>
      </c>
    </row>
    <row r="6" spans="1:5" x14ac:dyDescent="0.25">
      <c r="A6" s="10"/>
      <c r="B6" s="7">
        <v>44.078400000000002</v>
      </c>
      <c r="C6" s="7">
        <v>7.9834000000000003E-4</v>
      </c>
      <c r="D6" s="7">
        <v>8.69751E-2</v>
      </c>
      <c r="E6" s="7">
        <v>108.94499999999999</v>
      </c>
    </row>
    <row r="7" spans="1:5" x14ac:dyDescent="0.25">
      <c r="A7" s="10"/>
      <c r="B7" s="7">
        <v>50.781799999999997</v>
      </c>
      <c r="C7" s="7">
        <v>9.9883999999999997E-4</v>
      </c>
      <c r="D7" s="7">
        <v>0.109802</v>
      </c>
      <c r="E7" s="7">
        <v>109.93</v>
      </c>
    </row>
    <row r="8" spans="1:5" x14ac:dyDescent="0.25">
      <c r="A8" s="10"/>
      <c r="B8" s="7">
        <v>57.523000000000003</v>
      </c>
      <c r="C8" s="7">
        <v>1.1984299999999999E-3</v>
      </c>
      <c r="D8" s="7">
        <v>0.13192699999999999</v>
      </c>
      <c r="E8" s="7">
        <v>110.084</v>
      </c>
    </row>
    <row r="9" spans="1:5" x14ac:dyDescent="0.25">
      <c r="A9" s="10"/>
      <c r="B9" s="7">
        <v>64.288600000000002</v>
      </c>
      <c r="C9" s="7">
        <v>1.3998400000000001E-3</v>
      </c>
      <c r="D9" s="7">
        <v>0.153534</v>
      </c>
      <c r="E9" s="7">
        <v>109.68</v>
      </c>
    </row>
    <row r="10" spans="1:5" x14ac:dyDescent="0.25">
      <c r="A10" s="10"/>
      <c r="B10" s="7">
        <v>70.959100000000007</v>
      </c>
      <c r="C10" s="7">
        <v>1.6000400000000001E-3</v>
      </c>
      <c r="D10" s="7">
        <v>0.174896</v>
      </c>
      <c r="E10" s="7">
        <v>109.30800000000001</v>
      </c>
    </row>
    <row r="11" spans="1:5" x14ac:dyDescent="0.25">
      <c r="A11" s="10"/>
      <c r="B11" s="7">
        <v>77.621700000000004</v>
      </c>
      <c r="C11" s="7">
        <v>1.7993200000000001E-3</v>
      </c>
      <c r="D11" s="7">
        <v>0.19647200000000001</v>
      </c>
      <c r="E11" s="7">
        <v>109.193</v>
      </c>
    </row>
    <row r="12" spans="1:5" x14ac:dyDescent="0.25">
      <c r="A12" s="10"/>
      <c r="B12" s="7">
        <v>84.418899999999994</v>
      </c>
      <c r="C12" s="7">
        <v>1.99921E-3</v>
      </c>
      <c r="D12" s="7">
        <v>0.21789600000000001</v>
      </c>
      <c r="E12" s="7">
        <v>108.991</v>
      </c>
    </row>
    <row r="13" spans="1:5" x14ac:dyDescent="0.25">
      <c r="A13" s="10"/>
      <c r="B13" s="16"/>
      <c r="C13" s="16"/>
      <c r="D13" s="16"/>
      <c r="E13" s="16"/>
    </row>
    <row r="14" spans="1:5" x14ac:dyDescent="0.25">
      <c r="A14" s="10"/>
      <c r="B14" s="16"/>
      <c r="C14" s="16"/>
      <c r="D14" s="16"/>
      <c r="E14" s="16"/>
    </row>
    <row r="15" spans="1:5" x14ac:dyDescent="0.25">
      <c r="A15" s="10"/>
      <c r="B15" s="16"/>
      <c r="C15" s="16"/>
      <c r="D15" s="16"/>
      <c r="E15" s="16"/>
    </row>
    <row r="16" spans="1:5" x14ac:dyDescent="0.25">
      <c r="A16" s="10"/>
      <c r="B16" s="16"/>
      <c r="C16" s="16"/>
      <c r="D16" s="16"/>
      <c r="E16" s="16"/>
    </row>
    <row r="17" spans="1:14" x14ac:dyDescent="0.25">
      <c r="A17" s="10"/>
      <c r="B17" s="16"/>
      <c r="C17" s="16"/>
      <c r="D17" s="16"/>
      <c r="E17" s="16"/>
      <c r="F17" s="8"/>
      <c r="G17" s="8"/>
      <c r="H17" s="8"/>
      <c r="I17" s="8"/>
      <c r="J17" s="8"/>
      <c r="K17" s="8"/>
      <c r="L17" s="8"/>
      <c r="M17" s="8"/>
      <c r="N17" s="8"/>
    </row>
    <row r="18" spans="1:14" x14ac:dyDescent="0.25">
      <c r="A18" s="10"/>
      <c r="B18" s="16"/>
      <c r="C18" s="16"/>
      <c r="D18" s="16"/>
      <c r="E18" s="16"/>
      <c r="F18" s="8"/>
      <c r="G18" s="8"/>
      <c r="H18" s="8"/>
      <c r="I18" s="8"/>
      <c r="J18" s="8"/>
      <c r="K18" s="8"/>
      <c r="L18" s="8"/>
      <c r="M18" s="8"/>
      <c r="N18" s="8"/>
    </row>
    <row r="19" spans="1:14" x14ac:dyDescent="0.25">
      <c r="A19" s="10"/>
      <c r="B19" s="16"/>
      <c r="C19" s="16"/>
      <c r="D19" s="16"/>
      <c r="E19" s="16"/>
      <c r="F19" s="8"/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0"/>
      <c r="B20" s="16"/>
      <c r="C20" s="16"/>
      <c r="D20" s="16"/>
      <c r="E20" s="16"/>
      <c r="F20" s="8"/>
      <c r="G20" s="8"/>
      <c r="H20" s="8"/>
      <c r="I20" s="8"/>
      <c r="J20" s="8"/>
      <c r="K20" s="8"/>
      <c r="L20" s="8"/>
      <c r="M20" s="8"/>
      <c r="N20" s="8"/>
    </row>
    <row r="21" spans="1:14" x14ac:dyDescent="0.25">
      <c r="A21" s="10"/>
      <c r="B21" s="16"/>
      <c r="C21" s="16"/>
      <c r="D21" s="16"/>
      <c r="E21" s="16"/>
      <c r="F21" s="8"/>
      <c r="G21" s="8"/>
      <c r="H21" s="8"/>
      <c r="I21" s="8"/>
      <c r="J21" s="8"/>
      <c r="K21" s="8"/>
      <c r="L21" s="8"/>
      <c r="M21" s="8"/>
      <c r="N21" s="8"/>
    </row>
    <row r="22" spans="1:14" x14ac:dyDescent="0.25">
      <c r="A22" s="10"/>
      <c r="B22" s="16"/>
      <c r="C22" s="16"/>
      <c r="D22" s="16"/>
      <c r="E22" s="16"/>
      <c r="F22" s="8"/>
      <c r="G22" s="8"/>
      <c r="H22" s="8"/>
      <c r="I22" s="8"/>
      <c r="J22" s="8"/>
      <c r="K22" s="8"/>
      <c r="L22" s="8"/>
      <c r="M22" s="8"/>
      <c r="N22" s="8"/>
    </row>
    <row r="25" spans="1:14" ht="51" x14ac:dyDescent="0.25">
      <c r="A25" s="9"/>
      <c r="B25" s="9"/>
      <c r="C25" s="9"/>
      <c r="D25" s="9"/>
      <c r="E25" s="9"/>
      <c r="F25" s="9"/>
      <c r="G25" s="9" t="s">
        <v>4</v>
      </c>
      <c r="H25" s="9" t="s">
        <v>5</v>
      </c>
      <c r="I25" s="9" t="s">
        <v>6</v>
      </c>
      <c r="J25" s="9" t="s">
        <v>7</v>
      </c>
      <c r="K25" s="9" t="s">
        <v>8</v>
      </c>
      <c r="L25" s="9"/>
      <c r="M25" s="9"/>
      <c r="N25" s="9"/>
    </row>
    <row r="26" spans="1:14" ht="45" x14ac:dyDescent="0.25">
      <c r="A26" s="10"/>
      <c r="B26" s="12"/>
      <c r="C26" s="11"/>
      <c r="D26" s="11"/>
      <c r="E26" s="11"/>
      <c r="F26" s="11"/>
      <c r="G26" s="7" t="s">
        <v>24</v>
      </c>
      <c r="H26" s="7">
        <v>0.99994000000000005</v>
      </c>
      <c r="I26" s="7">
        <v>-1.53597E-3</v>
      </c>
      <c r="J26" s="7">
        <v>110.352</v>
      </c>
      <c r="K26" s="7">
        <v>9.0618999999999995E-3</v>
      </c>
      <c r="L26" s="11"/>
      <c r="M26" s="12"/>
      <c r="N26" s="11"/>
    </row>
    <row r="27" spans="1:14" x14ac:dyDescent="0.25">
      <c r="A27" s="8"/>
      <c r="B27" s="8" t="s">
        <v>9</v>
      </c>
      <c r="C27" s="8" t="s">
        <v>10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x14ac:dyDescent="0.25">
      <c r="A28" s="8"/>
      <c r="B28" s="7">
        <v>372.76</v>
      </c>
      <c r="C28" s="7">
        <v>108.31699999999999</v>
      </c>
      <c r="D28" s="8"/>
      <c r="E28" s="8"/>
      <c r="F28" s="8"/>
      <c r="G28" s="16"/>
      <c r="H28" s="16"/>
      <c r="I28" s="16"/>
      <c r="J28" s="16"/>
      <c r="K28" s="16"/>
      <c r="L28" s="8"/>
      <c r="M28" s="8"/>
      <c r="N28" s="8"/>
    </row>
    <row r="29" spans="1:14" x14ac:dyDescent="0.25">
      <c r="A29" s="8"/>
      <c r="B29" s="7">
        <v>268.26600000000002</v>
      </c>
      <c r="C29" s="7">
        <v>108.304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x14ac:dyDescent="0.25">
      <c r="A30" s="8"/>
      <c r="B30" s="7">
        <v>193.06700000000001</v>
      </c>
      <c r="C30" s="7">
        <v>108.301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x14ac:dyDescent="0.25">
      <c r="A31" s="8">
        <f>AVERAGE(C28:C30)</f>
        <v>108.30733333333332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36"/>
  <sheetViews>
    <sheetView tabSelected="1" workbookViewId="0">
      <selection activeCell="N7" sqref="N7"/>
    </sheetView>
  </sheetViews>
  <sheetFormatPr defaultRowHeight="15" x14ac:dyDescent="0.25"/>
  <sheetData>
    <row r="7" spans="1:18" x14ac:dyDescent="0.25">
      <c r="A7" s="13" t="s">
        <v>31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9" spans="1:18" x14ac:dyDescent="0.25">
      <c r="A9" t="s">
        <v>25</v>
      </c>
      <c r="B9">
        <v>0.34</v>
      </c>
      <c r="C9" t="s">
        <v>26</v>
      </c>
    </row>
    <row r="10" spans="1:18" x14ac:dyDescent="0.25">
      <c r="A10" s="8"/>
      <c r="B10" s="8">
        <v>23.8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x14ac:dyDescent="0.25">
      <c r="A11" s="8" t="s">
        <v>11</v>
      </c>
      <c r="B11" s="8">
        <v>1.5</v>
      </c>
      <c r="C11" s="8" t="s">
        <v>12</v>
      </c>
      <c r="D11" s="8"/>
      <c r="E11" s="33" t="s">
        <v>30</v>
      </c>
      <c r="F11" s="8"/>
      <c r="G11" s="8"/>
      <c r="H11" s="8"/>
      <c r="I11" s="8"/>
      <c r="J11" s="8" t="s">
        <v>10</v>
      </c>
      <c r="K11" s="8"/>
      <c r="L11" s="8"/>
      <c r="M11" s="8"/>
      <c r="N11" s="8"/>
      <c r="O11" s="8"/>
      <c r="P11" s="8"/>
      <c r="Q11" s="8"/>
      <c r="R11" s="8"/>
    </row>
    <row r="12" spans="1:18" x14ac:dyDescent="0.25">
      <c r="A12" s="8"/>
      <c r="B12" s="8"/>
      <c r="C12" s="8"/>
      <c r="D12" s="8"/>
      <c r="E12" s="8"/>
      <c r="F12" s="8"/>
      <c r="G12" s="13"/>
      <c r="H12" s="13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x14ac:dyDescent="0.25">
      <c r="A13" s="8"/>
      <c r="B13" s="8"/>
      <c r="C13" s="18" t="s">
        <v>13</v>
      </c>
      <c r="D13" s="19" t="s">
        <v>14</v>
      </c>
      <c r="E13" s="19" t="s">
        <v>29</v>
      </c>
      <c r="F13" s="20" t="s">
        <v>27</v>
      </c>
      <c r="G13" s="8"/>
      <c r="H13" s="8"/>
      <c r="I13" s="8"/>
      <c r="J13" s="13" t="s">
        <v>15</v>
      </c>
      <c r="K13" s="13"/>
      <c r="L13" s="8" t="s">
        <v>16</v>
      </c>
      <c r="M13" s="8"/>
      <c r="N13" s="8" t="s">
        <v>27</v>
      </c>
      <c r="O13" s="8" t="s">
        <v>17</v>
      </c>
      <c r="P13" s="8"/>
      <c r="Q13" s="13" t="s">
        <v>18</v>
      </c>
      <c r="R13" s="8"/>
    </row>
    <row r="14" spans="1:18" x14ac:dyDescent="0.25">
      <c r="A14" s="8"/>
      <c r="B14" s="8"/>
      <c r="C14" s="21" t="s">
        <v>19</v>
      </c>
      <c r="D14" s="22" t="s">
        <v>19</v>
      </c>
      <c r="E14" s="22" t="s">
        <v>20</v>
      </c>
      <c r="F14" s="23" t="s">
        <v>28</v>
      </c>
      <c r="G14" s="8"/>
      <c r="H14" s="13"/>
      <c r="I14" s="8"/>
      <c r="J14" s="8" t="s">
        <v>19</v>
      </c>
      <c r="K14" s="8"/>
      <c r="L14" s="8" t="s">
        <v>19</v>
      </c>
      <c r="M14" s="8" t="s">
        <v>20</v>
      </c>
      <c r="N14" s="8" t="s">
        <v>28</v>
      </c>
      <c r="O14" s="8" t="s">
        <v>19</v>
      </c>
      <c r="P14" s="8" t="s">
        <v>20</v>
      </c>
      <c r="Q14" s="8" t="s">
        <v>19</v>
      </c>
      <c r="R14" s="13" t="s">
        <v>21</v>
      </c>
    </row>
    <row r="15" spans="1:18" x14ac:dyDescent="0.25">
      <c r="A15" s="8"/>
      <c r="B15" s="8"/>
      <c r="C15" s="21"/>
      <c r="D15" s="22"/>
      <c r="E15" s="22"/>
      <c r="F15" s="23"/>
      <c r="G15" s="8"/>
      <c r="H15" s="13"/>
      <c r="I15" s="8"/>
      <c r="J15" s="8"/>
      <c r="K15" s="8"/>
      <c r="L15" s="8"/>
      <c r="M15" s="8"/>
      <c r="N15" s="8"/>
      <c r="O15" s="8"/>
      <c r="P15" s="8"/>
      <c r="Q15" s="8"/>
      <c r="R15" s="13"/>
    </row>
    <row r="16" spans="1:18" x14ac:dyDescent="0.25">
      <c r="A16" s="14" t="s">
        <v>22</v>
      </c>
      <c r="B16" s="14"/>
      <c r="C16" s="24">
        <f>Blanc!J26</f>
        <v>2.9080300000000001</v>
      </c>
      <c r="D16" s="25"/>
      <c r="E16" s="25"/>
      <c r="F16" s="26"/>
      <c r="G16" s="14"/>
      <c r="H16" s="14"/>
      <c r="I16" s="14"/>
      <c r="J16" s="14">
        <f>Blanc!A31</f>
        <v>2.8902100000000002</v>
      </c>
      <c r="K16" s="14"/>
      <c r="L16" s="14"/>
      <c r="M16" s="14"/>
      <c r="N16" s="14"/>
      <c r="O16" s="14"/>
      <c r="P16" s="14"/>
      <c r="Q16" s="14"/>
      <c r="R16" s="14"/>
    </row>
    <row r="17" spans="1:18" x14ac:dyDescent="0.25">
      <c r="A17" s="14"/>
      <c r="B17" s="14"/>
      <c r="C17" s="24"/>
      <c r="D17" s="25"/>
      <c r="E17" s="25"/>
      <c r="F17" s="26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x14ac:dyDescent="0.25">
      <c r="A18" s="14"/>
      <c r="B18" s="14"/>
      <c r="C18" s="24"/>
      <c r="D18" s="25"/>
      <c r="E18" s="25"/>
      <c r="F18" s="26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x14ac:dyDescent="0.25">
      <c r="C19" s="27"/>
      <c r="D19" s="28"/>
      <c r="E19" s="28"/>
      <c r="F19" s="29"/>
    </row>
    <row r="20" spans="1:18" x14ac:dyDescent="0.25">
      <c r="A20" s="15" t="s">
        <v>32</v>
      </c>
      <c r="B20" s="14"/>
      <c r="C20" s="30">
        <f>Membrane!J26</f>
        <v>110.352</v>
      </c>
      <c r="D20" s="31">
        <f>C20-C16</f>
        <v>107.44397000000001</v>
      </c>
      <c r="E20" s="31">
        <f>D20*B11</f>
        <v>161.165955</v>
      </c>
      <c r="F20" s="32">
        <f>E20/B9</f>
        <v>474.01751470588232</v>
      </c>
      <c r="G20" s="14"/>
      <c r="H20" s="14"/>
      <c r="I20" s="14"/>
      <c r="J20" s="14">
        <f>Membrane!A31</f>
        <v>108.30733333333332</v>
      </c>
      <c r="K20" s="14"/>
      <c r="L20" s="14">
        <f>J20-J16</f>
        <v>105.41712333333332</v>
      </c>
      <c r="M20" s="14">
        <f>L20*B11</f>
        <v>158.12568499999998</v>
      </c>
      <c r="N20" s="14">
        <f>M20/B9</f>
        <v>465.07554411764693</v>
      </c>
      <c r="O20" s="14">
        <f>D20-L20</f>
        <v>2.0268466666666853</v>
      </c>
      <c r="P20" s="14">
        <f>O20*B11</f>
        <v>3.040270000000028</v>
      </c>
      <c r="Q20" s="14">
        <f>O20+L20</f>
        <v>107.44397000000001</v>
      </c>
      <c r="R20" s="14">
        <f>Q20*B11</f>
        <v>161.165955</v>
      </c>
    </row>
    <row r="21" spans="1:18" x14ac:dyDescent="0.25">
      <c r="A21" s="15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x14ac:dyDescent="0.25">
      <c r="A22" s="15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x14ac:dyDescent="0.25">
      <c r="A23" s="15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x14ac:dyDescent="0.25">
      <c r="A24" s="15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x14ac:dyDescent="0.25">
      <c r="A25" s="15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x14ac:dyDescent="0.25">
      <c r="A26" s="15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x14ac:dyDescent="0.25">
      <c r="A27" s="15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  <row r="28" spans="1:18" x14ac:dyDescent="0.25">
      <c r="A28" s="15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  <row r="29" spans="1:18" x14ac:dyDescent="0.25">
      <c r="A29" s="15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  <row r="30" spans="1:18" x14ac:dyDescent="0.25">
      <c r="A30" s="1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x14ac:dyDescent="0.25">
      <c r="A31" s="15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x14ac:dyDescent="0.25">
      <c r="A32" s="15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Blanc</vt:lpstr>
      <vt:lpstr>Membrane</vt:lpstr>
      <vt:lpstr>Results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HaaseAS</cp:lastModifiedBy>
  <dcterms:created xsi:type="dcterms:W3CDTF">2016-05-09T08:50:41Z</dcterms:created>
  <dcterms:modified xsi:type="dcterms:W3CDTF">2016-06-06T12:31:35Z</dcterms:modified>
</cp:coreProperties>
</file>